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svin.sharepoint.com/sites/AvdelingFagogMarked/Delte dokumenter/Lønnsomhet/2023/"/>
    </mc:Choice>
  </mc:AlternateContent>
  <xr:revisionPtr revIDLastSave="1" documentId="8_{1C167FE1-7857-45DB-B863-DD5FE261C869}" xr6:coauthVersionLast="47" xr6:coauthVersionMax="47" xr10:uidLastSave="{7BDEBA9D-B3C1-4C81-BC1D-B2E0AC9B9777}"/>
  <bookViews>
    <workbookView xWindow="32025" yWindow="2070" windowWidth="26835" windowHeight="12435" xr2:uid="{7EDD43F0-C021-4179-B7C6-772897E3ABA1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8" i="1" l="1"/>
  <c r="E166" i="1"/>
  <c r="E162" i="1"/>
  <c r="D156" i="1"/>
  <c r="D153" i="1"/>
  <c r="D152" i="1"/>
  <c r="E122" i="1"/>
  <c r="E120" i="1"/>
  <c r="E116" i="1"/>
  <c r="D111" i="1"/>
  <c r="E104" i="1"/>
  <c r="D103" i="1"/>
  <c r="E81" i="1"/>
  <c r="E79" i="1"/>
  <c r="E76" i="1"/>
  <c r="D69" i="1"/>
  <c r="D64" i="1"/>
  <c r="D65" i="1"/>
  <c r="D66" i="1"/>
  <c r="D63" i="1"/>
  <c r="E58" i="1"/>
  <c r="D55" i="1"/>
  <c r="D56" i="1"/>
  <c r="D57" i="1"/>
  <c r="D54" i="1"/>
  <c r="E10" i="1"/>
  <c r="E33" i="1" s="1"/>
  <c r="E35" i="1" s="1"/>
  <c r="B10" i="1"/>
  <c r="D9" i="1"/>
  <c r="D8" i="1"/>
  <c r="D7" i="1"/>
  <c r="E29" i="1"/>
  <c r="D22" i="1"/>
  <c r="D16" i="1"/>
  <c r="D17" i="1"/>
  <c r="D18" i="1"/>
  <c r="D19" i="1"/>
  <c r="D15" i="1"/>
</calcChain>
</file>

<file path=xl/sharedStrings.xml><?xml version="1.0" encoding="utf-8"?>
<sst xmlns="http://schemas.openxmlformats.org/spreadsheetml/2006/main" count="186" uniqueCount="95">
  <si>
    <t>DEKNINGSBIDRAGSKALKYLE</t>
  </si>
  <si>
    <t xml:space="preserve">FOR KOMBINERTPRODUKSJON </t>
  </si>
  <si>
    <t>PRODUKSJONSINNTEKTER</t>
  </si>
  <si>
    <t>Produkt</t>
  </si>
  <si>
    <t>Produksjon Kg</t>
  </si>
  <si>
    <t>Pris kr/enhet</t>
  </si>
  <si>
    <t>Inntekt</t>
  </si>
  <si>
    <t>Slaktegris</t>
  </si>
  <si>
    <t>Sl.gris (rekr.p. 95 kg)</t>
  </si>
  <si>
    <t>Purkeslakt</t>
  </si>
  <si>
    <t>SUM</t>
  </si>
  <si>
    <t>- VARIABLE KOSTNADER</t>
  </si>
  <si>
    <t>Fôrenheter</t>
  </si>
  <si>
    <t>Kostnad</t>
  </si>
  <si>
    <t>Fôr, rekr.purker</t>
  </si>
  <si>
    <t>Purkefôr, drektige</t>
  </si>
  <si>
    <t>Purkefôr, diende</t>
  </si>
  <si>
    <t>Smågrisfôr</t>
  </si>
  <si>
    <t>Svinefôr Slaktegris</t>
  </si>
  <si>
    <t>Grovfôr</t>
  </si>
  <si>
    <t>Tilskuddsfôr</t>
  </si>
  <si>
    <t>Mellomsum fôr</t>
  </si>
  <si>
    <t>Hybrid småpurke ( 78 % rekr**., 20% ekstra dyr)</t>
  </si>
  <si>
    <t>Bedekning</t>
  </si>
  <si>
    <t>Forsikring</t>
  </si>
  <si>
    <t>Vet. medisin</t>
  </si>
  <si>
    <t>Strø , vann+ div.</t>
  </si>
  <si>
    <t>Renter på variable kostnader</t>
  </si>
  <si>
    <t>Sum variable kostnader</t>
  </si>
  <si>
    <t>= DEKNINGSBIDRAG</t>
  </si>
  <si>
    <t>Dekningsbidrag pr. årspurke</t>
  </si>
  <si>
    <t>Produksjonstillegg husdyr (inkl. bunnfradrag)</t>
  </si>
  <si>
    <t>Dekningsbidrag inkl. produksjonstillegg</t>
  </si>
  <si>
    <t>Forutsetninger:</t>
  </si>
  <si>
    <t>leverte slaktegris pr. årspurke</t>
  </si>
  <si>
    <t>kg slaktevekt</t>
  </si>
  <si>
    <t>Kr/kg kjøtt</t>
  </si>
  <si>
    <t>f.e pr. kg. tilvekst til slaktegrisen</t>
  </si>
  <si>
    <t>Nortura kombinerttillegg</t>
  </si>
  <si>
    <t>årspurker ~30 konsesjonspurker</t>
  </si>
  <si>
    <t>Kvantumstillegg</t>
  </si>
  <si>
    <t>% rente på variable kostn./purkeverdi</t>
  </si>
  <si>
    <t>Puljetillegg</t>
  </si>
  <si>
    <t>Kr/kg kjøtt, slaktegris*</t>
  </si>
  <si>
    <t>*) eks. etterbetaling</t>
  </si>
  <si>
    <t>**) 2,18 kull, 35,6 % førstekull</t>
  </si>
  <si>
    <t xml:space="preserve">FOR SMÅGRISPRODUKSJON </t>
  </si>
  <si>
    <t xml:space="preserve">Produksjon </t>
  </si>
  <si>
    <t>Smågris</t>
  </si>
  <si>
    <t>Rekr. (slaktegris)</t>
  </si>
  <si>
    <t>Hybrid småpurke 78 % rekrut. med 20% ekstra dyr)</t>
  </si>
  <si>
    <t>Strø, vann + div.</t>
  </si>
  <si>
    <t>noteringspris ved 25 kg</t>
  </si>
  <si>
    <t>+ vekttillegg</t>
  </si>
  <si>
    <t>"fradrag" vektfordeling og div trekk</t>
  </si>
  <si>
    <t>Norturatillegg fram til 15.10.2021</t>
  </si>
  <si>
    <t>+ Puljetillegg</t>
  </si>
  <si>
    <t>+kvantumstillegg</t>
  </si>
  <si>
    <t>+ pristillegg</t>
  </si>
  <si>
    <t>- omsetningskostnader</t>
  </si>
  <si>
    <t>= salgsverdi 31,8 kg`s smågris*</t>
  </si>
  <si>
    <t>årspurker ~68 konsesjonspurker</t>
  </si>
  <si>
    <t>% rente på variable kostnader/purkeverdi</t>
  </si>
  <si>
    <t xml:space="preserve">FOR SLAKTEGRISPRODUKSJON </t>
  </si>
  <si>
    <t>Kr pr. F.E</t>
  </si>
  <si>
    <t>Svinefôr</t>
  </si>
  <si>
    <t>Dødlighet og forsikring</t>
  </si>
  <si>
    <t>Vet. medisin, strø, vann m.m</t>
  </si>
  <si>
    <t>Dekningsbidrag pr. slaktegris</t>
  </si>
  <si>
    <t>+ puljetillegg</t>
  </si>
  <si>
    <t>kvantumstillegg</t>
  </si>
  <si>
    <t>+ omsetningskostnader</t>
  </si>
  <si>
    <t>pris for 31,8 kg`s smågris</t>
  </si>
  <si>
    <t>slaktegris</t>
  </si>
  <si>
    <t>*) eksl. etterbetaling</t>
  </si>
  <si>
    <t>% rente på variable kostnader</t>
  </si>
  <si>
    <t>f.e pr. kg tilvekst</t>
  </si>
  <si>
    <t xml:space="preserve">FOR SATELLITT I PURKERING </t>
  </si>
  <si>
    <t>kr pr kull</t>
  </si>
  <si>
    <t>SUM pr kull</t>
  </si>
  <si>
    <t xml:space="preserve">Purkefôr </t>
  </si>
  <si>
    <t>Purkeleie *</t>
  </si>
  <si>
    <t>Sum variable kostnader pr kull</t>
  </si>
  <si>
    <t>Dekningsbidrag pr. kull</t>
  </si>
  <si>
    <t>* Purkeleie =</t>
  </si>
  <si>
    <t>div trekk</t>
  </si>
  <si>
    <t>(Noteringspris + 7,50 +</t>
  </si>
  <si>
    <t xml:space="preserve">  65 ) x 3 + </t>
  </si>
  <si>
    <t>salgsverdi smågris 31,8 kg</t>
  </si>
  <si>
    <t>kull pr år - 35 fødebinger</t>
  </si>
  <si>
    <t>% av purkefôret i satellitt</t>
  </si>
  <si>
    <t>NB: brukt samme purkeleiemodell som 2022</t>
  </si>
  <si>
    <t xml:space="preserve">Forutsetninger: </t>
  </si>
  <si>
    <t>Ingris 2021 tall + 1,5% effektivitetsvekst på avvente</t>
  </si>
  <si>
    <t>Prognose 1. halvår 2023 per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</si>
</sst>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/>
    <xf numFmtId="49" fontId="4" fillId="0" borderId="0" xfId="0" applyNumberFormat="1" applyFont="1"/>
    <xf numFmtId="0" fontId="3" fillId="0" borderId="0" xfId="0" applyFont="1"/>
    <xf numFmtId="0" fontId="5" fillId="0" borderId="0" xfId="0" applyFont="1"/>
    <xf numFmtId="0" fontId="4" fillId="2" borderId="1" xfId="0" applyFont="1" applyFill="1" applyBorder="1"/>
    <xf numFmtId="0" fontId="4" fillId="0" borderId="1" xfId="0" applyFont="1" applyBorder="1"/>
    <xf numFmtId="37" fontId="4" fillId="0" borderId="1" xfId="0" applyNumberFormat="1" applyFont="1" applyBorder="1" applyProtection="1">
      <protection locked="0"/>
    </xf>
    <xf numFmtId="39" fontId="4" fillId="0" borderId="1" xfId="0" applyNumberFormat="1" applyFont="1" applyBorder="1"/>
    <xf numFmtId="37" fontId="4" fillId="0" borderId="1" xfId="0" applyNumberFormat="1" applyFont="1" applyBorder="1"/>
    <xf numFmtId="0" fontId="4" fillId="0" borderId="0" xfId="0" applyFont="1"/>
    <xf numFmtId="37" fontId="4" fillId="0" borderId="0" xfId="0" applyNumberFormat="1" applyFont="1" applyProtection="1">
      <protection locked="0"/>
    </xf>
    <xf numFmtId="37" fontId="4" fillId="0" borderId="2" xfId="0" applyNumberFormat="1" applyFont="1" applyBorder="1"/>
    <xf numFmtId="49" fontId="5" fillId="0" borderId="0" xfId="0" applyNumberFormat="1" applyFont="1"/>
    <xf numFmtId="1" fontId="4" fillId="0" borderId="1" xfId="0" applyNumberFormat="1" applyFont="1" applyBorder="1"/>
    <xf numFmtId="2" fontId="4" fillId="0" borderId="1" xfId="0" applyNumberFormat="1" applyFont="1" applyBorder="1"/>
    <xf numFmtId="1" fontId="4" fillId="0" borderId="0" xfId="0" applyNumberFormat="1" applyFont="1"/>
    <xf numFmtId="1" fontId="4" fillId="0" borderId="4" xfId="0" applyNumberFormat="1" applyFont="1" applyBorder="1"/>
    <xf numFmtId="0" fontId="6" fillId="0" borderId="1" xfId="0" applyFont="1" applyBorder="1"/>
    <xf numFmtId="37" fontId="6" fillId="0" borderId="1" xfId="0" applyNumberFormat="1" applyFont="1" applyBorder="1"/>
    <xf numFmtId="1" fontId="6" fillId="0" borderId="1" xfId="0" applyNumberFormat="1" applyFont="1" applyBorder="1"/>
    <xf numFmtId="0" fontId="4" fillId="0" borderId="5" xfId="0" applyFont="1" applyBorder="1" applyProtection="1">
      <protection locked="0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 applyProtection="1">
      <protection locked="0"/>
    </xf>
    <xf numFmtId="0" fontId="4" fillId="0" borderId="9" xfId="0" applyFont="1" applyBorder="1"/>
    <xf numFmtId="0" fontId="4" fillId="0" borderId="8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11" xfId="0" applyFont="1" applyBorder="1"/>
    <xf numFmtId="0" fontId="3" fillId="0" borderId="2" xfId="0" applyFont="1" applyBorder="1"/>
    <xf numFmtId="0" fontId="7" fillId="0" borderId="12" xfId="0" applyFont="1" applyBorder="1"/>
    <xf numFmtId="1" fontId="4" fillId="0" borderId="13" xfId="0" applyNumberFormat="1" applyFont="1" applyBorder="1"/>
    <xf numFmtId="0" fontId="7" fillId="0" borderId="10" xfId="0" applyFont="1" applyBorder="1"/>
    <xf numFmtId="1" fontId="4" fillId="0" borderId="14" xfId="0" applyNumberFormat="1" applyFont="1" applyBorder="1"/>
    <xf numFmtId="0" fontId="7" fillId="0" borderId="0" xfId="0" applyFont="1"/>
    <xf numFmtId="164" fontId="3" fillId="0" borderId="0" xfId="0" applyNumberFormat="1" applyFont="1"/>
    <xf numFmtId="2" fontId="3" fillId="0" borderId="0" xfId="0" applyNumberFormat="1" applyFont="1"/>
    <xf numFmtId="0" fontId="3" fillId="0" borderId="0" xfId="0" applyFont="1" applyAlignment="1" applyProtection="1">
      <alignment horizontal="left"/>
      <protection locked="0"/>
    </xf>
    <xf numFmtId="164" fontId="3" fillId="0" borderId="0" xfId="1" applyNumberFormat="1" applyFont="1" applyFill="1" applyBorder="1"/>
    <xf numFmtId="2" fontId="3" fillId="0" borderId="2" xfId="0" applyNumberFormat="1" applyFont="1" applyBorder="1"/>
    <xf numFmtId="0" fontId="3" fillId="0" borderId="2" xfId="0" applyFont="1" applyBorder="1" applyAlignment="1" applyProtection="1">
      <alignment horizontal="left"/>
      <protection locked="0"/>
    </xf>
    <xf numFmtId="2" fontId="3" fillId="0" borderId="0" xfId="0" applyNumberFormat="1" applyFont="1" applyAlignment="1">
      <alignment horizontal="left"/>
    </xf>
    <xf numFmtId="0" fontId="4" fillId="0" borderId="10" xfId="0" applyFont="1" applyBorder="1" applyAlignment="1" applyProtection="1">
      <alignment horizontal="left"/>
      <protection locked="0"/>
    </xf>
    <xf numFmtId="164" fontId="4" fillId="0" borderId="9" xfId="0" applyNumberFormat="1" applyFont="1" applyBorder="1"/>
    <xf numFmtId="0" fontId="4" fillId="0" borderId="8" xfId="0" applyFont="1" applyBorder="1" applyAlignment="1" applyProtection="1">
      <alignment horizontal="left"/>
      <protection locked="0"/>
    </xf>
    <xf numFmtId="0" fontId="6" fillId="0" borderId="6" xfId="0" applyFont="1" applyBorder="1"/>
    <xf numFmtId="0" fontId="4" fillId="0" borderId="13" xfId="0" applyFont="1" applyBorder="1"/>
    <xf numFmtId="0" fontId="3" fillId="0" borderId="6" xfId="0" applyFont="1" applyBorder="1"/>
    <xf numFmtId="0" fontId="3" fillId="0" borderId="9" xfId="0" applyFont="1" applyBorder="1"/>
    <xf numFmtId="1" fontId="3" fillId="0" borderId="0" xfId="0" applyNumberFormat="1" applyFont="1"/>
    <xf numFmtId="49" fontId="3" fillId="0" borderId="0" xfId="0" applyNumberFormat="1" applyFont="1"/>
    <xf numFmtId="165" fontId="8" fillId="0" borderId="0" xfId="0" applyNumberFormat="1" applyFont="1" applyAlignment="1" applyProtection="1">
      <alignment horizontal="right"/>
      <protection locked="0"/>
    </xf>
    <xf numFmtId="49" fontId="8" fillId="0" borderId="0" xfId="0" applyNumberFormat="1" applyFont="1"/>
    <xf numFmtId="2" fontId="4" fillId="3" borderId="1" xfId="0" applyNumberFormat="1" applyFont="1" applyFill="1" applyBorder="1"/>
    <xf numFmtId="0" fontId="4" fillId="0" borderId="15" xfId="0" applyFont="1" applyBorder="1"/>
    <xf numFmtId="1" fontId="4" fillId="0" borderId="2" xfId="0" applyNumberFormat="1" applyFont="1" applyBorder="1"/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/>
    <xf numFmtId="0" fontId="6" fillId="0" borderId="8" xfId="0" applyFont="1" applyBorder="1"/>
    <xf numFmtId="1" fontId="6" fillId="0" borderId="9" xfId="0" applyNumberFormat="1" applyFont="1" applyBorder="1"/>
    <xf numFmtId="0" fontId="6" fillId="0" borderId="4" xfId="0" applyFont="1" applyBorder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2BD2E-0218-4F90-B733-FFA3DFFF6072}">
  <dimension ref="A1:E181"/>
  <sheetViews>
    <sheetView tabSelected="1" topLeftCell="A15" workbookViewId="0">
      <selection activeCell="G8" sqref="G8"/>
    </sheetView>
  </sheetViews>
  <sheetFormatPr baseColWidth="10" defaultRowHeight="15" x14ac:dyDescent="0.25"/>
  <cols>
    <col min="1" max="1" width="25.140625" style="5" customWidth="1"/>
    <col min="2" max="2" width="14.5703125" style="5" customWidth="1"/>
    <col min="3" max="3" width="12.42578125" style="5" customWidth="1"/>
    <col min="4" max="4" width="19.5703125" style="5" customWidth="1"/>
    <col min="5" max="5" width="10.85546875" style="5" customWidth="1"/>
  </cols>
  <sheetData>
    <row r="1" spans="1:5" ht="27.75" x14ac:dyDescent="0.4">
      <c r="A1" s="1" t="s">
        <v>0</v>
      </c>
      <c r="B1" s="2"/>
      <c r="C1" s="2"/>
      <c r="D1" s="2"/>
      <c r="E1" s="2"/>
    </row>
    <row r="2" spans="1:5" ht="27.75" x14ac:dyDescent="0.4">
      <c r="A2" s="1" t="s">
        <v>1</v>
      </c>
      <c r="B2" s="2"/>
      <c r="C2" s="2"/>
      <c r="D2" s="2"/>
      <c r="E2" s="2"/>
    </row>
    <row r="3" spans="1:5" ht="27.75" x14ac:dyDescent="0.4">
      <c r="A3" s="3"/>
      <c r="B3" s="4" t="s">
        <v>94</v>
      </c>
    </row>
    <row r="5" spans="1:5" ht="18" x14ac:dyDescent="0.25">
      <c r="A5" s="6" t="s">
        <v>2</v>
      </c>
    </row>
    <row r="6" spans="1:5" ht="15.75" x14ac:dyDescent="0.25">
      <c r="A6" s="7" t="s">
        <v>3</v>
      </c>
      <c r="B6" s="7" t="s">
        <v>4</v>
      </c>
      <c r="C6" s="7" t="s">
        <v>5</v>
      </c>
      <c r="D6" s="7" t="s">
        <v>6</v>
      </c>
    </row>
    <row r="7" spans="1:5" ht="15.75" x14ac:dyDescent="0.25">
      <c r="A7" s="8" t="s">
        <v>7</v>
      </c>
      <c r="B7" s="9">
        <v>2383.8464027783998</v>
      </c>
      <c r="C7" s="10">
        <v>38.120499231950845</v>
      </c>
      <c r="D7" s="11">
        <f>B7*C7</f>
        <v>90873.414966202778</v>
      </c>
      <c r="E7" s="12"/>
    </row>
    <row r="8" spans="1:5" ht="15.75" x14ac:dyDescent="0.25">
      <c r="A8" s="8" t="s">
        <v>8</v>
      </c>
      <c r="B8" s="13">
        <v>7.3727600000000013</v>
      </c>
      <c r="C8" s="10">
        <v>37.413732314657615</v>
      </c>
      <c r="D8" s="11">
        <f>B8*C8</f>
        <v>275.84246906021514</v>
      </c>
      <c r="E8" s="12"/>
    </row>
    <row r="9" spans="1:5" ht="15.75" x14ac:dyDescent="0.25">
      <c r="A9" s="8" t="s">
        <v>9</v>
      </c>
      <c r="B9" s="11">
        <v>108.17313471999999</v>
      </c>
      <c r="C9" s="10">
        <v>18.403157894736843</v>
      </c>
      <c r="D9" s="11">
        <f>B9*C9</f>
        <v>1990.7272782207999</v>
      </c>
      <c r="E9" s="12"/>
    </row>
    <row r="10" spans="1:5" ht="15.75" x14ac:dyDescent="0.25">
      <c r="A10" s="8" t="s">
        <v>10</v>
      </c>
      <c r="B10" s="11">
        <f>SUM(B7:B9)</f>
        <v>2499.3922974983998</v>
      </c>
      <c r="C10" s="14"/>
      <c r="D10" s="14"/>
      <c r="E10" s="11">
        <f>SUM(D7:D9)</f>
        <v>93139.984713483791</v>
      </c>
    </row>
    <row r="13" spans="1:5" ht="18" x14ac:dyDescent="0.25">
      <c r="A13" s="15" t="s">
        <v>11</v>
      </c>
    </row>
    <row r="14" spans="1:5" ht="15.75" x14ac:dyDescent="0.25">
      <c r="A14" s="7" t="s">
        <v>3</v>
      </c>
      <c r="B14" s="7" t="s">
        <v>12</v>
      </c>
      <c r="C14" s="7" t="s">
        <v>5</v>
      </c>
      <c r="D14" s="7" t="s">
        <v>13</v>
      </c>
    </row>
    <row r="15" spans="1:5" ht="15.75" x14ac:dyDescent="0.25">
      <c r="A15" s="8" t="s">
        <v>14</v>
      </c>
      <c r="B15" s="16">
        <v>391.10863937882357</v>
      </c>
      <c r="C15" s="17">
        <v>4.7609863636363627</v>
      </c>
      <c r="D15" s="16">
        <f>B15*C15</f>
        <v>1862.0628987829507</v>
      </c>
      <c r="E15" s="12"/>
    </row>
    <row r="16" spans="1:5" ht="15.75" x14ac:dyDescent="0.25">
      <c r="A16" s="8" t="s">
        <v>15</v>
      </c>
      <c r="B16" s="16">
        <v>887.30735132500001</v>
      </c>
      <c r="C16" s="17">
        <v>4.6878104575163411</v>
      </c>
      <c r="D16" s="16">
        <f t="shared" ref="D16:D19" si="0">B16*C16</f>
        <v>4159.5286805724609</v>
      </c>
      <c r="E16" s="12"/>
    </row>
    <row r="17" spans="1:5" ht="15.75" x14ac:dyDescent="0.25">
      <c r="A17" s="8" t="s">
        <v>16</v>
      </c>
      <c r="B17" s="16">
        <v>569.76541212500001</v>
      </c>
      <c r="C17" s="17">
        <v>4.9644135802469123</v>
      </c>
      <c r="D17" s="16">
        <f t="shared" si="0"/>
        <v>2828.5511495083288</v>
      </c>
      <c r="E17" s="18"/>
    </row>
    <row r="18" spans="1:5" ht="15.75" x14ac:dyDescent="0.25">
      <c r="A18" s="8" t="s">
        <v>17</v>
      </c>
      <c r="B18" s="16">
        <v>1131.0040344362003</v>
      </c>
      <c r="C18" s="17">
        <v>6.0100579710144943</v>
      </c>
      <c r="D18" s="16">
        <f t="shared" si="0"/>
        <v>6797.3998124128375</v>
      </c>
      <c r="E18" s="12"/>
    </row>
    <row r="19" spans="1:5" ht="15.75" x14ac:dyDescent="0.25">
      <c r="A19" s="8" t="s">
        <v>18</v>
      </c>
      <c r="B19" s="16">
        <v>6982.0476281258407</v>
      </c>
      <c r="C19" s="17">
        <v>4.7609863636363627</v>
      </c>
      <c r="D19" s="16">
        <f t="shared" si="0"/>
        <v>33241.433547766741</v>
      </c>
      <c r="E19" s="12"/>
    </row>
    <row r="20" spans="1:5" ht="15.75" x14ac:dyDescent="0.25">
      <c r="A20" s="8" t="s">
        <v>19</v>
      </c>
      <c r="B20" s="16"/>
      <c r="C20" s="8"/>
      <c r="D20" s="19">
        <v>429.17058557099995</v>
      </c>
      <c r="E20" s="12"/>
    </row>
    <row r="21" spans="1:5" ht="15.75" x14ac:dyDescent="0.25">
      <c r="A21" s="8" t="s">
        <v>20</v>
      </c>
      <c r="B21" s="8"/>
      <c r="C21" s="8"/>
      <c r="D21" s="16">
        <v>258.75</v>
      </c>
      <c r="E21" s="12"/>
    </row>
    <row r="22" spans="1:5" ht="15.75" x14ac:dyDescent="0.25">
      <c r="A22" s="20" t="s">
        <v>21</v>
      </c>
      <c r="B22" s="21">
        <v>9961.2330653908648</v>
      </c>
      <c r="C22" s="20"/>
      <c r="D22" s="22">
        <f>SUM(D15:D21)</f>
        <v>49576.89667461432</v>
      </c>
      <c r="E22" s="12"/>
    </row>
    <row r="23" spans="1:5" ht="15.75" x14ac:dyDescent="0.25">
      <c r="A23" s="23" t="s">
        <v>22</v>
      </c>
      <c r="B23" s="24"/>
      <c r="C23" s="25"/>
      <c r="D23" s="16">
        <v>3031.3684799999996</v>
      </c>
      <c r="E23" s="12"/>
    </row>
    <row r="24" spans="1:5" ht="15.75" x14ac:dyDescent="0.25">
      <c r="A24" s="26" t="s">
        <v>23</v>
      </c>
      <c r="B24" s="27"/>
      <c r="C24" s="27"/>
      <c r="D24" s="16">
        <v>1043.1016548463356</v>
      </c>
      <c r="E24" s="12"/>
    </row>
    <row r="25" spans="1:5" ht="15.75" x14ac:dyDescent="0.25">
      <c r="A25" s="28" t="s">
        <v>24</v>
      </c>
      <c r="B25" s="27"/>
      <c r="C25" s="29"/>
      <c r="D25" s="16">
        <v>1518.1817508297859</v>
      </c>
      <c r="E25" s="12"/>
    </row>
    <row r="26" spans="1:5" ht="15.75" x14ac:dyDescent="0.25">
      <c r="A26" s="30" t="s">
        <v>25</v>
      </c>
      <c r="B26" s="12"/>
      <c r="C26" s="31"/>
      <c r="D26" s="16">
        <v>1283.5145563076405</v>
      </c>
      <c r="E26" s="12"/>
    </row>
    <row r="27" spans="1:5" ht="15.75" x14ac:dyDescent="0.25">
      <c r="A27" s="28" t="s">
        <v>26</v>
      </c>
      <c r="B27" s="27"/>
      <c r="C27" s="29"/>
      <c r="D27" s="16">
        <v>2402.2090233255676</v>
      </c>
      <c r="E27" s="12"/>
    </row>
    <row r="28" spans="1:5" ht="15.75" x14ac:dyDescent="0.25">
      <c r="A28" s="32" t="s">
        <v>27</v>
      </c>
      <c r="B28" s="33"/>
      <c r="C28" s="34"/>
      <c r="D28" s="16">
        <v>838.95448989482918</v>
      </c>
      <c r="E28" s="12"/>
    </row>
    <row r="29" spans="1:5" ht="15.75" x14ac:dyDescent="0.25">
      <c r="A29" s="32" t="s">
        <v>28</v>
      </c>
      <c r="B29" s="33"/>
      <c r="C29" s="33"/>
      <c r="D29" s="35"/>
      <c r="E29" s="16">
        <f>SUM(D22:D28)</f>
        <v>59694.226629818477</v>
      </c>
    </row>
    <row r="30" spans="1:5" ht="15.75" x14ac:dyDescent="0.25">
      <c r="A30" s="12"/>
      <c r="B30" s="12"/>
      <c r="C30" s="12"/>
      <c r="E30" s="18"/>
    </row>
    <row r="32" spans="1:5" ht="18" x14ac:dyDescent="0.25">
      <c r="A32" s="15" t="s">
        <v>29</v>
      </c>
    </row>
    <row r="33" spans="1:5" ht="15.75" x14ac:dyDescent="0.25">
      <c r="A33" s="36" t="s">
        <v>30</v>
      </c>
      <c r="B33" s="24"/>
      <c r="C33" s="24"/>
      <c r="D33" s="24"/>
      <c r="E33" s="37">
        <f>E10-E29</f>
        <v>33445.758083665314</v>
      </c>
    </row>
    <row r="34" spans="1:5" ht="15.75" x14ac:dyDescent="0.25">
      <c r="A34" s="28" t="s">
        <v>31</v>
      </c>
      <c r="B34" s="27"/>
      <c r="C34" s="27"/>
      <c r="D34" s="27"/>
      <c r="E34" s="16">
        <v>623.3942457963999</v>
      </c>
    </row>
    <row r="35" spans="1:5" ht="15.75" x14ac:dyDescent="0.25">
      <c r="A35" s="38" t="s">
        <v>32</v>
      </c>
      <c r="B35" s="33"/>
      <c r="C35" s="33"/>
      <c r="D35" s="33"/>
      <c r="E35" s="39">
        <f>E33+E34</f>
        <v>34069.152329461715</v>
      </c>
    </row>
    <row r="36" spans="1:5" ht="15.75" x14ac:dyDescent="0.25">
      <c r="A36" s="40"/>
      <c r="B36" s="12"/>
      <c r="C36" s="12"/>
      <c r="D36" s="12"/>
      <c r="E36" s="18"/>
    </row>
    <row r="38" spans="1:5" x14ac:dyDescent="0.25">
      <c r="A38" s="5" t="s">
        <v>92</v>
      </c>
    </row>
    <row r="39" spans="1:5" x14ac:dyDescent="0.25">
      <c r="B39" s="2" t="s">
        <v>93</v>
      </c>
    </row>
    <row r="40" spans="1:5" x14ac:dyDescent="0.25">
      <c r="A40" s="41">
        <v>28.301515842599997</v>
      </c>
      <c r="B40" s="5" t="s">
        <v>34</v>
      </c>
      <c r="D40" s="42">
        <v>35.58478494623656</v>
      </c>
      <c r="E40" s="43" t="s">
        <v>36</v>
      </c>
    </row>
    <row r="41" spans="1:5" x14ac:dyDescent="0.25">
      <c r="A41" s="41">
        <v>84</v>
      </c>
      <c r="B41" s="5" t="s">
        <v>35</v>
      </c>
      <c r="D41" s="42">
        <v>1.3095238095238095</v>
      </c>
      <c r="E41" s="43" t="s">
        <v>38</v>
      </c>
    </row>
    <row r="42" spans="1:5" x14ac:dyDescent="0.25">
      <c r="A42" s="42">
        <v>2.6664000000000003</v>
      </c>
      <c r="B42" s="5" t="s">
        <v>37</v>
      </c>
      <c r="D42" s="42"/>
      <c r="E42" s="43"/>
    </row>
    <row r="43" spans="1:5" x14ac:dyDescent="0.25">
      <c r="D43" s="42">
        <v>0.47619047619047616</v>
      </c>
      <c r="E43" s="43" t="s">
        <v>40</v>
      </c>
    </row>
    <row r="44" spans="1:5" x14ac:dyDescent="0.25">
      <c r="A44" s="5">
        <v>40</v>
      </c>
      <c r="B44" s="5" t="s">
        <v>39</v>
      </c>
      <c r="D44" s="45">
        <v>0.75</v>
      </c>
      <c r="E44" s="46" t="s">
        <v>42</v>
      </c>
    </row>
    <row r="45" spans="1:5" x14ac:dyDescent="0.25">
      <c r="A45" s="44">
        <v>5.2</v>
      </c>
      <c r="B45" s="5" t="s">
        <v>41</v>
      </c>
      <c r="D45" s="42">
        <v>38.120499231950845</v>
      </c>
      <c r="E45" s="5" t="s">
        <v>43</v>
      </c>
    </row>
    <row r="46" spans="1:5" x14ac:dyDescent="0.25">
      <c r="D46" s="47"/>
      <c r="E46" s="5" t="s">
        <v>44</v>
      </c>
    </row>
    <row r="47" spans="1:5" x14ac:dyDescent="0.25">
      <c r="A47" s="5" t="s">
        <v>45</v>
      </c>
      <c r="D47" s="47"/>
    </row>
    <row r="48" spans="1:5" ht="27.75" x14ac:dyDescent="0.4">
      <c r="A48" s="3" t="s">
        <v>0</v>
      </c>
    </row>
    <row r="49" spans="1:5" ht="27.75" x14ac:dyDescent="0.4">
      <c r="A49" s="3" t="s">
        <v>46</v>
      </c>
    </row>
    <row r="50" spans="1:5" ht="27.75" x14ac:dyDescent="0.4">
      <c r="A50" s="3"/>
      <c r="B50" s="4" t="s">
        <v>94</v>
      </c>
    </row>
    <row r="51" spans="1:5" ht="27.75" x14ac:dyDescent="0.4">
      <c r="A51" s="3"/>
      <c r="B51" s="12"/>
    </row>
    <row r="52" spans="1:5" ht="18" x14ac:dyDescent="0.25">
      <c r="A52" s="6" t="s">
        <v>2</v>
      </c>
    </row>
    <row r="53" spans="1:5" ht="15.75" x14ac:dyDescent="0.25">
      <c r="A53" s="7" t="s">
        <v>3</v>
      </c>
      <c r="B53" s="7" t="s">
        <v>47</v>
      </c>
      <c r="C53" s="7" t="s">
        <v>5</v>
      </c>
      <c r="D53" s="7" t="s">
        <v>6</v>
      </c>
    </row>
    <row r="54" spans="1:5" ht="15.75" x14ac:dyDescent="0.25">
      <c r="A54" s="8" t="s">
        <v>48</v>
      </c>
      <c r="B54" s="17">
        <v>28.790962199999996</v>
      </c>
      <c r="C54" s="16">
        <v>1384.4086021505375</v>
      </c>
      <c r="D54" s="16">
        <f>B54*C54</f>
        <v>39858.455733870956</v>
      </c>
      <c r="E54" s="12"/>
    </row>
    <row r="55" spans="1:5" ht="15.75" x14ac:dyDescent="0.25">
      <c r="A55" s="48" t="s">
        <v>49</v>
      </c>
      <c r="B55" s="16">
        <v>6.5190720000000004</v>
      </c>
      <c r="C55" s="17">
        <v>36.120499231950845</v>
      </c>
      <c r="D55" s="16">
        <f t="shared" ref="D55:D57" si="1">B55*C55</f>
        <v>235.47213516903227</v>
      </c>
      <c r="E55" s="12"/>
    </row>
    <row r="56" spans="1:5" ht="15.75" x14ac:dyDescent="0.25">
      <c r="A56" s="48" t="s">
        <v>8</v>
      </c>
      <c r="B56" s="16">
        <v>7.3727600000000013</v>
      </c>
      <c r="C56" s="17">
        <v>35.558469156762875</v>
      </c>
      <c r="D56" s="16">
        <f t="shared" si="1"/>
        <v>262.1640590602151</v>
      </c>
      <c r="E56" s="12"/>
    </row>
    <row r="57" spans="1:5" ht="15.75" x14ac:dyDescent="0.25">
      <c r="A57" s="8" t="s">
        <v>9</v>
      </c>
      <c r="B57" s="16">
        <v>108.17313471999999</v>
      </c>
      <c r="C57" s="17">
        <v>17.686052631578949</v>
      </c>
      <c r="D57" s="16">
        <f t="shared" si="1"/>
        <v>1913.1557539808</v>
      </c>
      <c r="E57" s="12"/>
    </row>
    <row r="58" spans="1:5" ht="15.75" x14ac:dyDescent="0.25">
      <c r="A58" s="32" t="s">
        <v>10</v>
      </c>
      <c r="B58" s="49"/>
      <c r="C58" s="27"/>
      <c r="D58" s="29"/>
      <c r="E58" s="16">
        <f>SUM(D54:D57)</f>
        <v>42269.247682081004</v>
      </c>
    </row>
    <row r="61" spans="1:5" ht="18" x14ac:dyDescent="0.25">
      <c r="A61" s="15" t="s">
        <v>11</v>
      </c>
    </row>
    <row r="62" spans="1:5" ht="15.75" x14ac:dyDescent="0.25">
      <c r="A62" s="7" t="s">
        <v>3</v>
      </c>
      <c r="B62" s="7" t="s">
        <v>12</v>
      </c>
      <c r="C62" s="7" t="s">
        <v>5</v>
      </c>
      <c r="D62" s="7" t="s">
        <v>13</v>
      </c>
    </row>
    <row r="63" spans="1:5" ht="15.75" x14ac:dyDescent="0.25">
      <c r="A63" s="8" t="s">
        <v>14</v>
      </c>
      <c r="B63" s="16">
        <v>391.10863937882357</v>
      </c>
      <c r="C63" s="17">
        <v>4.7609863636363627</v>
      </c>
      <c r="D63" s="16">
        <f>B63*C63</f>
        <v>1862.0628987829507</v>
      </c>
      <c r="E63" s="12"/>
    </row>
    <row r="64" spans="1:5" ht="15.75" x14ac:dyDescent="0.25">
      <c r="A64" s="8" t="s">
        <v>15</v>
      </c>
      <c r="B64" s="16">
        <v>887.30735132500001</v>
      </c>
      <c r="C64" s="17">
        <v>4.6878104575163411</v>
      </c>
      <c r="D64" s="16">
        <f t="shared" ref="D64:D66" si="2">B64*C64</f>
        <v>4159.5286805724609</v>
      </c>
      <c r="E64" s="12"/>
    </row>
    <row r="65" spans="1:5" ht="15.75" x14ac:dyDescent="0.25">
      <c r="A65" s="8" t="s">
        <v>16</v>
      </c>
      <c r="B65" s="16">
        <v>569.76541212500001</v>
      </c>
      <c r="C65" s="17">
        <v>4.9644135802469123</v>
      </c>
      <c r="D65" s="16">
        <f t="shared" si="2"/>
        <v>2828.5511495083288</v>
      </c>
      <c r="E65" s="18"/>
    </row>
    <row r="66" spans="1:5" ht="15.75" x14ac:dyDescent="0.25">
      <c r="A66" s="8" t="s">
        <v>17</v>
      </c>
      <c r="B66" s="16">
        <v>1131.0040344362003</v>
      </c>
      <c r="C66" s="17">
        <v>6.0100579710144943</v>
      </c>
      <c r="D66" s="16">
        <f t="shared" si="2"/>
        <v>6797.3998124128375</v>
      </c>
      <c r="E66" s="18"/>
    </row>
    <row r="67" spans="1:5" ht="15.75" x14ac:dyDescent="0.25">
      <c r="A67" s="50" t="s">
        <v>19</v>
      </c>
      <c r="B67" s="16"/>
      <c r="C67" s="8"/>
      <c r="D67" s="16">
        <v>429.17058557099995</v>
      </c>
      <c r="E67" s="12"/>
    </row>
    <row r="68" spans="1:5" ht="15.75" x14ac:dyDescent="0.25">
      <c r="A68" s="8" t="s">
        <v>20</v>
      </c>
      <c r="B68" s="8"/>
      <c r="C68" s="8"/>
      <c r="D68" s="16">
        <v>258.75</v>
      </c>
      <c r="E68" s="12"/>
    </row>
    <row r="69" spans="1:5" ht="15.75" x14ac:dyDescent="0.25">
      <c r="A69" s="20" t="s">
        <v>21</v>
      </c>
      <c r="B69" s="22">
        <v>2979.1854372650241</v>
      </c>
      <c r="C69" s="20"/>
      <c r="D69" s="22">
        <f>SUM(D63:D68)</f>
        <v>16335.463126847579</v>
      </c>
      <c r="E69" s="12"/>
    </row>
    <row r="70" spans="1:5" ht="15.75" x14ac:dyDescent="0.25">
      <c r="A70" s="23" t="s">
        <v>50</v>
      </c>
      <c r="B70" s="51"/>
      <c r="C70" s="52"/>
      <c r="D70" s="37">
        <v>3031.3684799999996</v>
      </c>
      <c r="E70" s="12"/>
    </row>
    <row r="71" spans="1:5" ht="15.75" x14ac:dyDescent="0.25">
      <c r="A71" s="28" t="s">
        <v>23</v>
      </c>
      <c r="B71" s="27"/>
      <c r="C71" s="29"/>
      <c r="D71" s="16">
        <v>942.34751773049641</v>
      </c>
      <c r="E71" s="12"/>
    </row>
    <row r="72" spans="1:5" ht="15.75" x14ac:dyDescent="0.25">
      <c r="A72" s="28" t="s">
        <v>24</v>
      </c>
      <c r="B72" s="27"/>
      <c r="C72" s="29"/>
      <c r="D72" s="16">
        <v>773.52723258208243</v>
      </c>
      <c r="E72" s="12"/>
    </row>
    <row r="73" spans="1:5" ht="15.75" x14ac:dyDescent="0.25">
      <c r="A73" s="30" t="s">
        <v>25</v>
      </c>
      <c r="B73" s="12"/>
      <c r="C73" s="31"/>
      <c r="D73" s="16">
        <v>1119.6220039841405</v>
      </c>
      <c r="E73" s="12"/>
    </row>
    <row r="74" spans="1:5" ht="15.75" x14ac:dyDescent="0.25">
      <c r="A74" s="28" t="s">
        <v>51</v>
      </c>
      <c r="B74" s="27"/>
      <c r="C74" s="29"/>
      <c r="D74" s="16">
        <v>1133.8187454592241</v>
      </c>
      <c r="E74" s="12"/>
    </row>
    <row r="75" spans="1:5" ht="15.75" x14ac:dyDescent="0.25">
      <c r="A75" s="28" t="s">
        <v>27</v>
      </c>
      <c r="B75" s="27"/>
      <c r="C75" s="29"/>
      <c r="D75" s="16">
        <v>377.20586446166737</v>
      </c>
      <c r="E75" s="12"/>
    </row>
    <row r="76" spans="1:5" ht="15.75" x14ac:dyDescent="0.25">
      <c r="A76" s="32" t="s">
        <v>28</v>
      </c>
      <c r="B76" s="33"/>
      <c r="C76" s="34"/>
      <c r="D76" s="8"/>
      <c r="E76" s="16">
        <f>SUM(D69:D75)</f>
        <v>23713.352971065189</v>
      </c>
    </row>
    <row r="78" spans="1:5" ht="18" x14ac:dyDescent="0.25">
      <c r="A78" s="15" t="s">
        <v>29</v>
      </c>
    </row>
    <row r="79" spans="1:5" ht="15.75" x14ac:dyDescent="0.25">
      <c r="A79" s="36" t="s">
        <v>30</v>
      </c>
      <c r="B79" s="53"/>
      <c r="C79" s="53"/>
      <c r="D79" s="53"/>
      <c r="E79" s="37">
        <f>E58-E76</f>
        <v>18555.894711015815</v>
      </c>
    </row>
    <row r="80" spans="1:5" ht="15.75" x14ac:dyDescent="0.25">
      <c r="A80" s="28" t="s">
        <v>31</v>
      </c>
      <c r="B80" s="27"/>
      <c r="C80" s="27"/>
      <c r="D80" s="54"/>
      <c r="E80" s="16">
        <v>129.95080177777777</v>
      </c>
    </row>
    <row r="81" spans="1:5" ht="15.75" x14ac:dyDescent="0.25">
      <c r="A81" s="38" t="s">
        <v>32</v>
      </c>
      <c r="B81" s="33"/>
      <c r="C81" s="33"/>
      <c r="D81" s="35"/>
      <c r="E81" s="39">
        <f>SUM(E79:E80)</f>
        <v>18685.845512793592</v>
      </c>
    </row>
    <row r="83" spans="1:5" x14ac:dyDescent="0.25">
      <c r="A83" s="5" t="s">
        <v>33</v>
      </c>
    </row>
    <row r="84" spans="1:5" x14ac:dyDescent="0.25">
      <c r="A84" s="55">
        <v>1159.4086021505375</v>
      </c>
      <c r="B84" s="5" t="s">
        <v>52</v>
      </c>
    </row>
    <row r="85" spans="1:5" x14ac:dyDescent="0.25">
      <c r="A85" s="55">
        <v>102.00000000000001</v>
      </c>
      <c r="B85" s="56" t="s">
        <v>53</v>
      </c>
    </row>
    <row r="86" spans="1:5" x14ac:dyDescent="0.25">
      <c r="A86" s="55">
        <v>-4</v>
      </c>
      <c r="B86" s="56" t="s">
        <v>54</v>
      </c>
    </row>
    <row r="87" spans="1:5" x14ac:dyDescent="0.25">
      <c r="A87" s="55">
        <v>0</v>
      </c>
      <c r="B87" s="56" t="s">
        <v>55</v>
      </c>
    </row>
    <row r="88" spans="1:5" x14ac:dyDescent="0.25">
      <c r="A88" s="42">
        <v>70</v>
      </c>
      <c r="B88" s="56" t="s">
        <v>56</v>
      </c>
      <c r="D88" s="42"/>
      <c r="E88" s="43"/>
    </row>
    <row r="89" spans="1:5" x14ac:dyDescent="0.25">
      <c r="A89" s="5">
        <v>45</v>
      </c>
      <c r="B89" s="56" t="s">
        <v>57</v>
      </c>
      <c r="D89" s="42"/>
      <c r="E89" s="43"/>
    </row>
    <row r="90" spans="1:5" x14ac:dyDescent="0.25">
      <c r="A90" s="5">
        <v>35</v>
      </c>
      <c r="B90" s="56" t="s">
        <v>58</v>
      </c>
    </row>
    <row r="91" spans="1:5" x14ac:dyDescent="0.25">
      <c r="A91" s="5">
        <v>-23</v>
      </c>
      <c r="B91" s="56" t="s">
        <v>59</v>
      </c>
      <c r="D91" s="42"/>
      <c r="E91" s="43"/>
    </row>
    <row r="92" spans="1:5" x14ac:dyDescent="0.25">
      <c r="A92" s="57">
        <v>1384.4086021505375</v>
      </c>
      <c r="B92" s="58" t="s">
        <v>60</v>
      </c>
      <c r="D92" s="42"/>
      <c r="E92" s="43"/>
    </row>
    <row r="93" spans="1:5" x14ac:dyDescent="0.25">
      <c r="A93" s="5">
        <v>90</v>
      </c>
      <c r="B93" s="5" t="s">
        <v>61</v>
      </c>
      <c r="D93" s="42"/>
    </row>
    <row r="94" spans="1:5" x14ac:dyDescent="0.25">
      <c r="A94" s="5">
        <v>5.2</v>
      </c>
      <c r="B94" s="5" t="s">
        <v>62</v>
      </c>
      <c r="E94" s="5" t="s">
        <v>44</v>
      </c>
    </row>
    <row r="96" spans="1:5" ht="27.75" x14ac:dyDescent="0.4">
      <c r="A96" s="3" t="s">
        <v>0</v>
      </c>
    </row>
    <row r="97" spans="1:5" ht="27.75" x14ac:dyDescent="0.4">
      <c r="A97" s="3" t="s">
        <v>63</v>
      </c>
    </row>
    <row r="98" spans="1:5" ht="27.75" x14ac:dyDescent="0.4">
      <c r="A98" s="3"/>
      <c r="B98" s="4" t="s">
        <v>94</v>
      </c>
    </row>
    <row r="99" spans="1:5" ht="15.75" x14ac:dyDescent="0.25">
      <c r="A99" s="40"/>
      <c r="B99" s="12"/>
      <c r="C99" s="12"/>
      <c r="D99" s="12"/>
      <c r="E99" s="12"/>
    </row>
    <row r="101" spans="1:5" ht="18" x14ac:dyDescent="0.25">
      <c r="A101" s="6" t="s">
        <v>2</v>
      </c>
    </row>
    <row r="102" spans="1:5" ht="15.75" x14ac:dyDescent="0.25">
      <c r="A102" s="7" t="s">
        <v>3</v>
      </c>
      <c r="B102" s="7" t="s">
        <v>47</v>
      </c>
      <c r="C102" s="7" t="s">
        <v>5</v>
      </c>
      <c r="D102" s="7" t="s">
        <v>6</v>
      </c>
    </row>
    <row r="103" spans="1:5" ht="15.75" x14ac:dyDescent="0.25">
      <c r="A103" s="8" t="s">
        <v>7</v>
      </c>
      <c r="B103" s="8">
        <v>84</v>
      </c>
      <c r="C103" s="59">
        <v>37.158594470046083</v>
      </c>
      <c r="D103" s="16">
        <f>B103*C103</f>
        <v>3121.3219354838711</v>
      </c>
      <c r="E103" s="12"/>
    </row>
    <row r="104" spans="1:5" ht="15.75" x14ac:dyDescent="0.25">
      <c r="A104" s="32" t="s">
        <v>10</v>
      </c>
      <c r="B104" s="27"/>
      <c r="C104" s="27"/>
      <c r="D104" s="29"/>
      <c r="E104" s="16">
        <f>D103</f>
        <v>3121.3219354838711</v>
      </c>
    </row>
    <row r="109" spans="1:5" ht="18" x14ac:dyDescent="0.25">
      <c r="A109" s="15" t="s">
        <v>11</v>
      </c>
    </row>
    <row r="110" spans="1:5" ht="15.75" x14ac:dyDescent="0.25">
      <c r="A110" s="7" t="s">
        <v>3</v>
      </c>
      <c r="B110" s="7" t="s">
        <v>12</v>
      </c>
      <c r="C110" s="7" t="s">
        <v>64</v>
      </c>
      <c r="D110" s="7" t="s">
        <v>13</v>
      </c>
    </row>
    <row r="111" spans="1:5" ht="15.75" x14ac:dyDescent="0.25">
      <c r="A111" s="60" t="s">
        <v>65</v>
      </c>
      <c r="B111" s="16">
        <v>248.25648000000001</v>
      </c>
      <c r="C111" s="17">
        <v>4.7609863636363627</v>
      </c>
      <c r="D111" s="16">
        <f>B111*C111</f>
        <v>1181.9457159643634</v>
      </c>
      <c r="E111" s="12"/>
    </row>
    <row r="112" spans="1:5" ht="15.75" x14ac:dyDescent="0.25">
      <c r="A112" s="32" t="s">
        <v>48</v>
      </c>
      <c r="B112" s="61"/>
      <c r="C112" s="34"/>
      <c r="D112" s="16">
        <v>1311.8602150537636</v>
      </c>
      <c r="E112" s="12"/>
    </row>
    <row r="113" spans="1:5" ht="15.75" x14ac:dyDescent="0.25">
      <c r="A113" s="28" t="s">
        <v>66</v>
      </c>
      <c r="B113" s="27"/>
      <c r="C113" s="29"/>
      <c r="D113" s="16">
        <v>63.412856967741938</v>
      </c>
      <c r="E113" s="12"/>
    </row>
    <row r="114" spans="1:5" ht="15.75" x14ac:dyDescent="0.25">
      <c r="A114" s="30" t="s">
        <v>67</v>
      </c>
      <c r="B114" s="12"/>
      <c r="C114" s="31"/>
      <c r="D114" s="16">
        <v>54.260016363948289</v>
      </c>
      <c r="E114" s="12"/>
    </row>
    <row r="115" spans="1:5" ht="15.75" x14ac:dyDescent="0.25">
      <c r="A115" s="28" t="s">
        <v>27</v>
      </c>
      <c r="B115" s="27"/>
      <c r="C115" s="29"/>
      <c r="D115" s="16">
        <v>33.949224456547626</v>
      </c>
      <c r="E115" s="12"/>
    </row>
    <row r="116" spans="1:5" ht="15.75" x14ac:dyDescent="0.25">
      <c r="A116" s="32" t="s">
        <v>28</v>
      </c>
      <c r="B116" s="33"/>
      <c r="C116" s="34"/>
      <c r="D116" s="8"/>
      <c r="E116" s="16">
        <f>SUM(D111:D115)</f>
        <v>2645.4280288063646</v>
      </c>
    </row>
    <row r="119" spans="1:5" ht="18" x14ac:dyDescent="0.25">
      <c r="A119" s="15" t="s">
        <v>29</v>
      </c>
    </row>
    <row r="120" spans="1:5" ht="15.75" x14ac:dyDescent="0.25">
      <c r="A120" s="36" t="s">
        <v>68</v>
      </c>
      <c r="B120" s="53"/>
      <c r="C120" s="53"/>
      <c r="D120" s="53"/>
      <c r="E120" s="37">
        <f>E104-E116</f>
        <v>475.89390667750649</v>
      </c>
    </row>
    <row r="121" spans="1:5" ht="15.75" x14ac:dyDescent="0.25">
      <c r="A121" s="28" t="s">
        <v>31</v>
      </c>
      <c r="B121" s="27"/>
      <c r="C121" s="27"/>
      <c r="D121" s="54"/>
      <c r="E121" s="16">
        <v>9.0666666666666664</v>
      </c>
    </row>
    <row r="122" spans="1:5" ht="15.75" x14ac:dyDescent="0.25">
      <c r="A122" s="38" t="s">
        <v>32</v>
      </c>
      <c r="B122" s="35"/>
      <c r="C122" s="35"/>
      <c r="D122" s="35"/>
      <c r="E122" s="39">
        <f>E120+E121</f>
        <v>484.96057334417316</v>
      </c>
    </row>
    <row r="123" spans="1:5" ht="15.75" x14ac:dyDescent="0.25">
      <c r="A123" s="40"/>
      <c r="E123" s="18"/>
    </row>
    <row r="125" spans="1:5" x14ac:dyDescent="0.25">
      <c r="A125" s="5" t="s">
        <v>33</v>
      </c>
    </row>
    <row r="127" spans="1:5" x14ac:dyDescent="0.25">
      <c r="A127" s="62">
        <v>1145.8602150537636</v>
      </c>
      <c r="B127" s="5" t="s">
        <v>52</v>
      </c>
    </row>
    <row r="128" spans="1:5" x14ac:dyDescent="0.25">
      <c r="A128" s="62">
        <v>-4</v>
      </c>
      <c r="B128" s="56" t="s">
        <v>54</v>
      </c>
    </row>
    <row r="129" spans="1:5" x14ac:dyDescent="0.25">
      <c r="A129" s="62">
        <v>102.00000000000001</v>
      </c>
      <c r="B129" s="56" t="s">
        <v>53</v>
      </c>
      <c r="D129" s="42">
        <v>35.58478494623656</v>
      </c>
      <c r="E129" s="43" t="s">
        <v>36</v>
      </c>
    </row>
    <row r="130" spans="1:5" x14ac:dyDescent="0.25">
      <c r="A130" s="63">
        <v>45</v>
      </c>
      <c r="B130" s="56" t="s">
        <v>69</v>
      </c>
      <c r="D130" s="42">
        <v>0.27380952380952384</v>
      </c>
      <c r="E130" s="43" t="s">
        <v>70</v>
      </c>
    </row>
    <row r="131" spans="1:5" x14ac:dyDescent="0.25">
      <c r="A131" s="63"/>
      <c r="B131" s="56"/>
      <c r="D131" s="42"/>
    </row>
    <row r="132" spans="1:5" x14ac:dyDescent="0.25">
      <c r="A132" s="63">
        <v>23</v>
      </c>
      <c r="B132" s="56" t="s">
        <v>71</v>
      </c>
      <c r="D132" s="45">
        <v>1.3</v>
      </c>
      <c r="E132" s="35" t="s">
        <v>42</v>
      </c>
    </row>
    <row r="133" spans="1:5" x14ac:dyDescent="0.25">
      <c r="A133" s="57">
        <v>1311.8602150537636</v>
      </c>
      <c r="B133" s="58" t="s">
        <v>72</v>
      </c>
      <c r="D133" s="42">
        <v>37.158594470046083</v>
      </c>
      <c r="E133" s="5" t="s">
        <v>43</v>
      </c>
    </row>
    <row r="134" spans="1:5" x14ac:dyDescent="0.25">
      <c r="A134" s="5">
        <v>1500</v>
      </c>
      <c r="B134" s="5" t="s">
        <v>73</v>
      </c>
      <c r="E134" s="5" t="s">
        <v>74</v>
      </c>
    </row>
    <row r="135" spans="1:5" x14ac:dyDescent="0.25">
      <c r="A135" s="5">
        <v>5.2</v>
      </c>
      <c r="B135" s="5" t="s">
        <v>75</v>
      </c>
    </row>
    <row r="136" spans="1:5" x14ac:dyDescent="0.25">
      <c r="A136" s="42">
        <v>2.7064000000000004</v>
      </c>
      <c r="B136" s="5" t="s">
        <v>76</v>
      </c>
    </row>
    <row r="140" spans="1:5" ht="27.75" x14ac:dyDescent="0.4">
      <c r="A140" s="3" t="s">
        <v>0</v>
      </c>
    </row>
    <row r="141" spans="1:5" ht="27.75" x14ac:dyDescent="0.4">
      <c r="A141" s="3" t="s">
        <v>77</v>
      </c>
    </row>
    <row r="142" spans="1:5" ht="26.25" x14ac:dyDescent="0.4">
      <c r="A142" s="64" t="s">
        <v>78</v>
      </c>
      <c r="B142" s="4" t="s">
        <v>94</v>
      </c>
    </row>
    <row r="143" spans="1:5" ht="27.75" x14ac:dyDescent="0.4">
      <c r="A143" s="3"/>
      <c r="B143" s="12" t="s">
        <v>91</v>
      </c>
    </row>
    <row r="144" spans="1:5" ht="18" x14ac:dyDescent="0.25">
      <c r="A144" s="6" t="s">
        <v>2</v>
      </c>
    </row>
    <row r="145" spans="1:5" ht="15.75" x14ac:dyDescent="0.25">
      <c r="A145" s="7" t="s">
        <v>3</v>
      </c>
      <c r="B145" s="7" t="s">
        <v>47</v>
      </c>
      <c r="C145" s="7" t="s">
        <v>5</v>
      </c>
      <c r="D145" s="7" t="s">
        <v>6</v>
      </c>
    </row>
    <row r="146" spans="1:5" ht="15.75" x14ac:dyDescent="0.25">
      <c r="A146" s="8" t="s">
        <v>48</v>
      </c>
      <c r="B146" s="17">
        <v>13.206863394495411</v>
      </c>
      <c r="C146" s="16">
        <v>1394.4086021505375</v>
      </c>
      <c r="D146" s="16">
        <v>18415.763924711449</v>
      </c>
      <c r="E146" s="12"/>
    </row>
    <row r="147" spans="1:5" ht="15.75" x14ac:dyDescent="0.25">
      <c r="A147" s="32" t="s">
        <v>79</v>
      </c>
      <c r="B147" s="49"/>
      <c r="C147" s="27"/>
      <c r="D147" s="29"/>
      <c r="E147" s="16">
        <v>18415.763924711449</v>
      </c>
    </row>
    <row r="150" spans="1:5" ht="18" x14ac:dyDescent="0.25">
      <c r="A150" s="15" t="s">
        <v>11</v>
      </c>
    </row>
    <row r="151" spans="1:5" ht="15.75" x14ac:dyDescent="0.25">
      <c r="A151" s="7" t="s">
        <v>3</v>
      </c>
      <c r="B151" s="7" t="s">
        <v>12</v>
      </c>
      <c r="C151" s="7" t="s">
        <v>5</v>
      </c>
      <c r="D151" s="7" t="s">
        <v>13</v>
      </c>
    </row>
    <row r="152" spans="1:5" ht="15.75" x14ac:dyDescent="0.25">
      <c r="A152" s="8" t="s">
        <v>80</v>
      </c>
      <c r="B152" s="16">
        <v>330.66028079128438</v>
      </c>
      <c r="C152" s="17">
        <v>4.9644135802469123</v>
      </c>
      <c r="D152" s="16">
        <f>B152*C152</f>
        <v>1641.5343884085094</v>
      </c>
      <c r="E152" s="12"/>
    </row>
    <row r="153" spans="1:5" ht="15.75" x14ac:dyDescent="0.25">
      <c r="A153" s="8" t="s">
        <v>17</v>
      </c>
      <c r="B153" s="16">
        <v>518.80919010834873</v>
      </c>
      <c r="C153" s="17">
        <v>6.0100579710144943</v>
      </c>
      <c r="D153" s="16">
        <f>B153*C153</f>
        <v>3118.0733084462554</v>
      </c>
      <c r="E153" s="12"/>
    </row>
    <row r="154" spans="1:5" ht="15.75" x14ac:dyDescent="0.25">
      <c r="A154" s="50" t="s">
        <v>19</v>
      </c>
      <c r="B154" s="16"/>
      <c r="C154" s="8"/>
      <c r="D154" s="16">
        <v>68.903534380665135</v>
      </c>
      <c r="E154" s="12"/>
    </row>
    <row r="155" spans="1:5" ht="15.75" x14ac:dyDescent="0.25">
      <c r="A155" s="8" t="s">
        <v>20</v>
      </c>
      <c r="B155" s="8"/>
      <c r="C155" s="8"/>
      <c r="D155" s="16">
        <v>94.954128440366972</v>
      </c>
      <c r="E155" s="12"/>
    </row>
    <row r="156" spans="1:5" ht="15.75" x14ac:dyDescent="0.25">
      <c r="A156" s="20" t="s">
        <v>21</v>
      </c>
      <c r="B156" s="22">
        <v>849.46947089963305</v>
      </c>
      <c r="C156" s="20"/>
      <c r="D156" s="22">
        <f>SUM(D152:D155)</f>
        <v>4923.4653596757971</v>
      </c>
      <c r="E156" s="12"/>
    </row>
    <row r="157" spans="1:5" ht="15.75" x14ac:dyDescent="0.25">
      <c r="A157" s="65" t="s">
        <v>81</v>
      </c>
      <c r="B157" s="66"/>
      <c r="C157" s="67"/>
      <c r="D157" s="22">
        <v>6335.7258064516127</v>
      </c>
      <c r="E157" s="12"/>
    </row>
    <row r="158" spans="1:5" ht="15.75" x14ac:dyDescent="0.25">
      <c r="A158" s="28" t="s">
        <v>24</v>
      </c>
      <c r="B158" s="27"/>
      <c r="C158" s="29"/>
      <c r="D158" s="16">
        <v>274.3948824782006</v>
      </c>
      <c r="E158" s="12"/>
    </row>
    <row r="159" spans="1:5" ht="15.75" x14ac:dyDescent="0.25">
      <c r="A159" s="30" t="s">
        <v>25</v>
      </c>
      <c r="B159" s="12"/>
      <c r="C159" s="31"/>
      <c r="D159" s="16">
        <v>277.33756061992466</v>
      </c>
      <c r="E159" s="12"/>
    </row>
    <row r="160" spans="1:5" ht="15.75" x14ac:dyDescent="0.25">
      <c r="A160" s="28" t="s">
        <v>51</v>
      </c>
      <c r="B160" s="27"/>
      <c r="C160" s="29"/>
      <c r="D160" s="16">
        <v>260.05017097688625</v>
      </c>
      <c r="E160" s="12"/>
    </row>
    <row r="161" spans="1:5" ht="15.75" x14ac:dyDescent="0.25">
      <c r="A161" s="28" t="s">
        <v>27</v>
      </c>
      <c r="B161" s="27"/>
      <c r="C161" s="29"/>
      <c r="D161" s="16">
        <v>32.683056946305982</v>
      </c>
      <c r="E161" s="12"/>
    </row>
    <row r="162" spans="1:5" ht="15.75" x14ac:dyDescent="0.25">
      <c r="A162" s="32" t="s">
        <v>82</v>
      </c>
      <c r="B162" s="33"/>
      <c r="C162" s="34"/>
      <c r="D162" s="16"/>
      <c r="E162" s="16">
        <f>SUM(D156:D161)</f>
        <v>12103.656837148726</v>
      </c>
    </row>
    <row r="163" spans="1:5" ht="15.75" x14ac:dyDescent="0.25">
      <c r="D163" s="12"/>
      <c r="E163" s="18"/>
    </row>
    <row r="165" spans="1:5" ht="18" x14ac:dyDescent="0.25">
      <c r="A165" s="15" t="s">
        <v>29</v>
      </c>
    </row>
    <row r="166" spans="1:5" ht="15.75" x14ac:dyDescent="0.25">
      <c r="A166" s="36" t="s">
        <v>83</v>
      </c>
      <c r="B166" s="53"/>
      <c r="C166" s="53"/>
      <c r="D166" s="53"/>
      <c r="E166" s="37">
        <f>E147-E162</f>
        <v>6312.1070875627229</v>
      </c>
    </row>
    <row r="167" spans="1:5" ht="15.75" x14ac:dyDescent="0.25">
      <c r="A167" s="28" t="s">
        <v>31</v>
      </c>
      <c r="B167" s="27"/>
      <c r="C167" s="27"/>
      <c r="D167" s="54"/>
      <c r="E167" s="16">
        <v>50.66079295154185</v>
      </c>
    </row>
    <row r="168" spans="1:5" ht="15.75" x14ac:dyDescent="0.25">
      <c r="A168" s="38" t="s">
        <v>32</v>
      </c>
      <c r="B168" s="33"/>
      <c r="C168" s="33"/>
      <c r="D168" s="35"/>
      <c r="E168" s="39">
        <f>E166+E167</f>
        <v>6362.767880514265</v>
      </c>
    </row>
    <row r="170" spans="1:5" x14ac:dyDescent="0.25">
      <c r="A170" s="5" t="s">
        <v>33</v>
      </c>
    </row>
    <row r="171" spans="1:5" x14ac:dyDescent="0.25">
      <c r="A171" s="55">
        <v>1159.4086021505375</v>
      </c>
      <c r="B171" s="55" t="s">
        <v>52</v>
      </c>
      <c r="D171" s="5" t="s">
        <v>84</v>
      </c>
    </row>
    <row r="172" spans="1:5" x14ac:dyDescent="0.25">
      <c r="A172" s="55">
        <v>-4</v>
      </c>
      <c r="B172" s="56" t="s">
        <v>85</v>
      </c>
      <c r="D172" s="5" t="s">
        <v>86</v>
      </c>
    </row>
    <row r="173" spans="1:5" x14ac:dyDescent="0.25">
      <c r="A173" s="55">
        <v>102.00000000000001</v>
      </c>
      <c r="B173" s="55" t="s">
        <v>53</v>
      </c>
      <c r="D173" s="42" t="s">
        <v>87</v>
      </c>
      <c r="E173" s="2">
        <v>2640</v>
      </c>
    </row>
    <row r="174" spans="1:5" x14ac:dyDescent="0.25">
      <c r="A174" s="55">
        <v>75</v>
      </c>
      <c r="B174" s="55" t="s">
        <v>56</v>
      </c>
      <c r="E174" s="43"/>
    </row>
    <row r="175" spans="1:5" x14ac:dyDescent="0.25">
      <c r="A175" s="55">
        <v>45</v>
      </c>
      <c r="B175" s="55" t="s">
        <v>57</v>
      </c>
      <c r="D175" s="42"/>
      <c r="E175" s="43"/>
    </row>
    <row r="176" spans="1:5" x14ac:dyDescent="0.25">
      <c r="A176" s="41">
        <v>35</v>
      </c>
      <c r="B176" s="55" t="s">
        <v>58</v>
      </c>
    </row>
    <row r="177" spans="1:5" x14ac:dyDescent="0.25">
      <c r="A177" s="55">
        <v>-18</v>
      </c>
      <c r="B177" s="55" t="s">
        <v>59</v>
      </c>
      <c r="D177" s="42"/>
      <c r="E177" s="43"/>
    </row>
    <row r="178" spans="1:5" x14ac:dyDescent="0.25">
      <c r="A178" s="55">
        <v>1394.4086021505375</v>
      </c>
      <c r="B178" s="55" t="s">
        <v>88</v>
      </c>
      <c r="D178" s="42"/>
    </row>
    <row r="179" spans="1:5" x14ac:dyDescent="0.25">
      <c r="A179" s="63">
        <v>227</v>
      </c>
      <c r="B179" s="5" t="s">
        <v>89</v>
      </c>
    </row>
    <row r="180" spans="1:5" x14ac:dyDescent="0.25">
      <c r="A180" s="5">
        <v>5.2</v>
      </c>
      <c r="B180" s="5" t="s">
        <v>62</v>
      </c>
    </row>
    <row r="181" spans="1:5" x14ac:dyDescent="0.25">
      <c r="A181" s="55">
        <v>40.434884231409399</v>
      </c>
      <c r="B181" s="5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335AEE1EE026439768C72E11F3BD40" ma:contentTypeVersion="14" ma:contentTypeDescription="Opprett et nytt dokument." ma:contentTypeScope="" ma:versionID="2905c659ad51a15cd94aea5bcfdaa00d">
  <xsd:schema xmlns:xsd="http://www.w3.org/2001/XMLSchema" xmlns:xs="http://www.w3.org/2001/XMLSchema" xmlns:p="http://schemas.microsoft.com/office/2006/metadata/properties" xmlns:ns2="315e1ef2-38db-46ed-9e8e-307d88499eab" xmlns:ns3="fc0de70b-a469-4eb8-b81c-7b4fa68b29b1" targetNamespace="http://schemas.microsoft.com/office/2006/metadata/properties" ma:root="true" ma:fieldsID="ffd8c5c27ef0124da9994394cc8c2ec5" ns2:_="" ns3:_="">
    <xsd:import namespace="315e1ef2-38db-46ed-9e8e-307d88499eab"/>
    <xsd:import namespace="fc0de70b-a469-4eb8-b81c-7b4fa68b29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e1ef2-38db-46ed-9e8e-307d88499e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ildemerkelapper" ma:readOnly="false" ma:fieldId="{5cf76f15-5ced-4ddc-b409-7134ff3c332f}" ma:taxonomyMulti="true" ma:sspId="b0f0c245-37f1-4e93-a460-488bf4dded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de70b-a469-4eb8-b81c-7b4fa68b29b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1d9dfd2-476f-44ef-8afa-ae36f5c0694c}" ma:internalName="TaxCatchAll" ma:showField="CatchAllData" ma:web="fc0de70b-a469-4eb8-b81c-7b4fa68b29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c0de70b-a469-4eb8-b81c-7b4fa68b29b1" xsi:nil="true"/>
    <lcf76f155ced4ddcb4097134ff3c332f xmlns="315e1ef2-38db-46ed-9e8e-307d88499ea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17F68C2-D4C8-4AD6-A2B9-0BBDD7B06518}"/>
</file>

<file path=customXml/itemProps2.xml><?xml version="1.0" encoding="utf-8"?>
<ds:datastoreItem xmlns:ds="http://schemas.openxmlformats.org/officeDocument/2006/customXml" ds:itemID="{0FD343D3-8602-49D5-9CCB-D0C096AD5870}"/>
</file>

<file path=customXml/itemProps3.xml><?xml version="1.0" encoding="utf-8"?>
<ds:datastoreItem xmlns:ds="http://schemas.openxmlformats.org/officeDocument/2006/customXml" ds:itemID="{FAF04B30-A049-456D-9945-017B1673F1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Norsvin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Øystein Moen</cp:lastModifiedBy>
  <dcterms:created xsi:type="dcterms:W3CDTF">2023-01-12T08:20:16Z</dcterms:created>
  <dcterms:modified xsi:type="dcterms:W3CDTF">2023-01-12T08:32:06Z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0x010100C4335AEE1EE026439768C72E11F3BD40</vt:lpwstr>
  </property>
  <property fmtid="{D5CDD505-2E9C-101B-9397-08002B2CF9AE}" pid="3" name="MediaServiceImageTags">
    <vt:lpwstr/>
  </property>
</Properties>
</file>